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640"/>
  </bookViews>
  <sheets>
    <sheet name="Foglio1" sheetId="1" r:id="rId1"/>
    <sheet name="Dati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F60" i="1"/>
  <c r="G60"/>
  <c r="F59"/>
  <c r="G59"/>
  <c r="F58"/>
  <c r="G58"/>
  <c r="F49"/>
  <c r="F48"/>
  <c r="G48"/>
  <c r="F47"/>
  <c r="F46"/>
  <c r="G46"/>
  <c r="F37"/>
  <c r="F36"/>
  <c r="F27"/>
  <c r="F26"/>
  <c r="F25"/>
  <c r="F24"/>
  <c r="F23"/>
  <c r="F22"/>
  <c r="F21"/>
  <c r="F20"/>
  <c r="F19"/>
  <c r="F18"/>
  <c r="K12"/>
  <c r="F62"/>
  <c r="G47"/>
  <c r="G49"/>
  <c r="G62"/>
  <c r="G37"/>
  <c r="G36"/>
  <c r="F51"/>
  <c r="F39"/>
  <c r="G19"/>
  <c r="G21"/>
  <c r="G23"/>
  <c r="G25"/>
  <c r="G27"/>
  <c r="G18"/>
  <c r="G20"/>
  <c r="G22"/>
  <c r="G24"/>
  <c r="G26"/>
  <c r="F29"/>
  <c r="G39"/>
  <c r="F65"/>
  <c r="G51"/>
  <c r="G29"/>
  <c r="G65"/>
</calcChain>
</file>

<file path=xl/sharedStrings.xml><?xml version="1.0" encoding="utf-8"?>
<sst xmlns="http://schemas.openxmlformats.org/spreadsheetml/2006/main" count="85" uniqueCount="68">
  <si>
    <t>EE</t>
  </si>
  <si>
    <t>Gas naturale</t>
  </si>
  <si>
    <t>GPL</t>
  </si>
  <si>
    <t>Gasolio</t>
  </si>
  <si>
    <t>Emissioni standard di CO2 T/MWh secondo PAES</t>
  </si>
  <si>
    <t>Gradi giorno del comune</t>
  </si>
  <si>
    <t>Risparmio pannello solare kWh/mq metodo ENEA fascia solare 2</t>
  </si>
  <si>
    <t>Piano Boiler Elettrico</t>
  </si>
  <si>
    <t>Piano Gas o gasolio</t>
  </si>
  <si>
    <t>Sottovuoto Elettrico</t>
  </si>
  <si>
    <t>Sottoruovo gas gasolio</t>
  </si>
  <si>
    <t>Solo riscaldamento</t>
  </si>
  <si>
    <t>Riscaldamanto e ACS</t>
  </si>
  <si>
    <t>Risparmio caldaia a condensazione kWh/mq metodo ENEA</t>
  </si>
  <si>
    <t>Fotovoltaico produttività kWh/kWp</t>
  </si>
  <si>
    <t>S</t>
  </si>
  <si>
    <t>E - O</t>
  </si>
  <si>
    <t>S-SE - O - SO</t>
  </si>
  <si>
    <t>Calcolo semplicato del risparmio ottenibile con inteventi di riqualificazione energetica in edifici residenziali</t>
  </si>
  <si>
    <t>1 - Isolamento strutture opache e trasparenti</t>
  </si>
  <si>
    <t xml:space="preserve">Struttura </t>
  </si>
  <si>
    <t>Nome</t>
  </si>
  <si>
    <t>S mq</t>
  </si>
  <si>
    <t>U iniziale W/mq°C</t>
  </si>
  <si>
    <t>U finale W/mq°C</t>
  </si>
  <si>
    <t>Risparmio annuo MWh</t>
  </si>
  <si>
    <t>Risparmio emissioni Ton CO2</t>
  </si>
  <si>
    <t>Combustibile</t>
  </si>
  <si>
    <t>Fattore di emissione T/MWh</t>
  </si>
  <si>
    <t>Muro esterno 1</t>
  </si>
  <si>
    <t>Muro esterno 2</t>
  </si>
  <si>
    <t>Muro esterno 3</t>
  </si>
  <si>
    <t>Muro esterno 4</t>
  </si>
  <si>
    <t>Copertura</t>
  </si>
  <si>
    <t>Pavimento</t>
  </si>
  <si>
    <t>Finestre</t>
  </si>
  <si>
    <t>Portefinestre</t>
  </si>
  <si>
    <t>Lucernari 1</t>
  </si>
  <si>
    <t>Lucernari 2</t>
  </si>
  <si>
    <t>Totale</t>
  </si>
  <si>
    <t>Superficie abitazione mq</t>
  </si>
  <si>
    <t>Riscaldamento più ACS</t>
  </si>
  <si>
    <t>X</t>
  </si>
  <si>
    <t>2 - Sostituzione di caldaie tradizionali con caldaie a condensazione</t>
  </si>
  <si>
    <t>3 - Pannelli solari termici per ACS</t>
  </si>
  <si>
    <t>Superficie pannelli mq</t>
  </si>
  <si>
    <t>Pannello piano vs elettrico</t>
  </si>
  <si>
    <t>Pannello piano vs gas o gasolio</t>
  </si>
  <si>
    <t>Pannello sottovuoto vs elettrico</t>
  </si>
  <si>
    <t>Pannello sottovuoto vs gas o gasolio</t>
  </si>
  <si>
    <t>4 - Pannelli solari fotovoltaici</t>
  </si>
  <si>
    <t>Potenza di picco kW</t>
  </si>
  <si>
    <t>Esposizione SUD</t>
  </si>
  <si>
    <t>Esposizione E-O</t>
  </si>
  <si>
    <t>Esposizione E-SU O-SO</t>
  </si>
  <si>
    <t>Totale generale</t>
  </si>
  <si>
    <t>Committente:</t>
  </si>
  <si>
    <t>Edificio sito in via:</t>
  </si>
  <si>
    <t>Mappale</t>
  </si>
  <si>
    <t>Foglio</t>
  </si>
  <si>
    <t>Subalterno</t>
  </si>
  <si>
    <t>Estremi titolo edilizio</t>
  </si>
  <si>
    <t>Protocollo</t>
  </si>
  <si>
    <t>Poncarale li …………………………………………………………………………</t>
  </si>
  <si>
    <t>Il tecnico ……………………………………………………………………………..</t>
  </si>
  <si>
    <t>Paerte riservata all'ufficio</t>
  </si>
  <si>
    <t>Codice scheda</t>
  </si>
  <si>
    <t>Archivio n°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</si>
</sst>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1" fillId="3" borderId="3" xfId="0" applyFont="1" applyFill="1" applyBorder="1"/>
    <xf numFmtId="0" fontId="0" fillId="0" borderId="4" xfId="0" applyBorder="1"/>
    <xf numFmtId="2" fontId="0" fillId="0" borderId="5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2" borderId="0" xfId="0" applyFont="1" applyFill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24" xfId="0" applyBorder="1" applyAlignment="1"/>
    <xf numFmtId="0" fontId="0" fillId="0" borderId="5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0" fillId="0" borderId="27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1" fillId="0" borderId="4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2" xfId="0" applyBorder="1" applyAlignment="1"/>
    <xf numFmtId="0" fontId="0" fillId="0" borderId="17" xfId="0" applyBorder="1" applyAlignment="1"/>
    <xf numFmtId="0" fontId="0" fillId="0" borderId="25" xfId="0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topLeftCell="A46" workbookViewId="0">
      <selection activeCell="G58" sqref="G58"/>
    </sheetView>
  </sheetViews>
  <sheetFormatPr defaultRowHeight="15"/>
  <cols>
    <col min="2" max="2" width="33.28515625" customWidth="1"/>
    <col min="6" max="6" width="12.28515625" customWidth="1"/>
    <col min="7" max="7" width="12" customWidth="1"/>
    <col min="15" max="17" width="0" hidden="1" customWidth="1"/>
  </cols>
  <sheetData>
    <row r="1" spans="1:16">
      <c r="A1" s="5" t="s">
        <v>56</v>
      </c>
      <c r="B1" s="5"/>
      <c r="C1" s="31"/>
      <c r="D1" s="31"/>
      <c r="E1" s="31"/>
      <c r="F1" s="31"/>
      <c r="G1" s="31"/>
      <c r="H1" s="5"/>
    </row>
    <row r="2" spans="1:16">
      <c r="A2" s="32"/>
      <c r="B2" s="33"/>
      <c r="C2" s="33"/>
      <c r="D2" s="33"/>
      <c r="E2" s="33"/>
      <c r="F2" s="33"/>
      <c r="G2" s="33"/>
      <c r="H2" s="34"/>
    </row>
    <row r="3" spans="1:16">
      <c r="A3" s="5" t="s">
        <v>57</v>
      </c>
      <c r="B3" s="5"/>
      <c r="C3" s="31"/>
      <c r="D3" s="31"/>
      <c r="E3" s="31"/>
      <c r="F3" s="31"/>
      <c r="G3" s="5" t="s">
        <v>59</v>
      </c>
      <c r="H3" s="5"/>
    </row>
    <row r="4" spans="1:16">
      <c r="A4" s="35"/>
      <c r="B4" s="36"/>
      <c r="C4" s="36"/>
      <c r="D4" s="36"/>
      <c r="E4" s="36"/>
      <c r="F4" s="37"/>
      <c r="G4" s="5" t="s">
        <v>58</v>
      </c>
      <c r="H4" s="5"/>
    </row>
    <row r="5" spans="1:16">
      <c r="A5" s="38"/>
      <c r="B5" s="39"/>
      <c r="C5" s="39"/>
      <c r="D5" s="39"/>
      <c r="E5" s="39"/>
      <c r="F5" s="40"/>
      <c r="G5" s="5" t="s">
        <v>60</v>
      </c>
      <c r="H5" s="5"/>
    </row>
    <row r="6" spans="1:16">
      <c r="A6" s="41"/>
      <c r="B6" s="42"/>
      <c r="C6" s="42"/>
      <c r="D6" s="42"/>
      <c r="E6" s="42"/>
      <c r="F6" s="43"/>
      <c r="G6" s="5"/>
      <c r="H6" s="5"/>
    </row>
    <row r="7" spans="1:16">
      <c r="A7" s="5" t="s">
        <v>61</v>
      </c>
      <c r="B7" s="5"/>
      <c r="C7" s="31"/>
      <c r="D7" s="31"/>
      <c r="E7" s="5" t="s">
        <v>62</v>
      </c>
      <c r="F7" s="5"/>
      <c r="G7" s="5"/>
      <c r="H7" s="5"/>
    </row>
    <row r="10" spans="1:16">
      <c r="A10" s="12" t="s">
        <v>18</v>
      </c>
    </row>
    <row r="11" spans="1:16" ht="15.75" thickBot="1">
      <c r="P11" t="s">
        <v>1</v>
      </c>
    </row>
    <row r="12" spans="1:16" ht="15.75" thickBot="1">
      <c r="D12" t="s">
        <v>27</v>
      </c>
      <c r="F12" s="14" t="s">
        <v>1</v>
      </c>
      <c r="H12" t="s">
        <v>28</v>
      </c>
      <c r="K12" s="12">
        <f>IF(F12="Gas naturale",0.202,IF(F12="GPL",0.227,0.267))</f>
        <v>0.20200000000000001</v>
      </c>
      <c r="P12" t="s">
        <v>2</v>
      </c>
    </row>
    <row r="15" spans="1:16">
      <c r="A15" s="30" t="s">
        <v>19</v>
      </c>
      <c r="B15" s="30"/>
      <c r="P15" t="s">
        <v>3</v>
      </c>
    </row>
    <row r="16" spans="1:16" ht="46.5">
      <c r="A16" s="2" t="s">
        <v>20</v>
      </c>
      <c r="B16" s="2" t="s">
        <v>21</v>
      </c>
      <c r="C16" s="2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1"/>
      <c r="I16" s="1"/>
      <c r="P16" s="8" t="s">
        <v>42</v>
      </c>
    </row>
    <row r="17" spans="1:9" ht="15.75" thickBot="1">
      <c r="A17" s="2"/>
      <c r="B17" s="2"/>
      <c r="C17" s="17"/>
      <c r="D17" s="9"/>
      <c r="E17" s="9"/>
      <c r="F17" s="3"/>
      <c r="G17" s="3"/>
      <c r="H17" s="1"/>
      <c r="I17" s="1"/>
    </row>
    <row r="18" spans="1:9">
      <c r="A18" s="4">
        <v>1</v>
      </c>
      <c r="B18" s="15" t="s">
        <v>29</v>
      </c>
      <c r="C18" s="18">
        <v>1</v>
      </c>
      <c r="D18" s="19">
        <v>1.2</v>
      </c>
      <c r="E18" s="20">
        <v>0.25</v>
      </c>
      <c r="F18" s="16">
        <f ca="1">C18*(D18-E18)*24*Dati!$B$8/1000000</f>
        <v>5.494799999999999E-2</v>
      </c>
      <c r="G18" s="6">
        <f>F18*$K$12</f>
        <v>1.1099495999999999E-2</v>
      </c>
    </row>
    <row r="19" spans="1:9">
      <c r="A19" s="4">
        <v>2</v>
      </c>
      <c r="B19" s="15" t="s">
        <v>30</v>
      </c>
      <c r="C19" s="21">
        <v>1</v>
      </c>
      <c r="D19" s="13">
        <v>1.2</v>
      </c>
      <c r="E19" s="22">
        <v>0.25</v>
      </c>
      <c r="F19" s="16">
        <f ca="1">C19*(D19-E19)*24*Dati!$B$8/1000000</f>
        <v>5.494799999999999E-2</v>
      </c>
      <c r="G19" s="6">
        <f t="shared" ref="G19:G27" si="0">F19*$K$12</f>
        <v>1.1099495999999999E-2</v>
      </c>
    </row>
    <row r="20" spans="1:9">
      <c r="A20" s="4">
        <v>3</v>
      </c>
      <c r="B20" s="15" t="s">
        <v>31</v>
      </c>
      <c r="C20" s="21">
        <v>1</v>
      </c>
      <c r="D20" s="13">
        <v>1.2</v>
      </c>
      <c r="E20" s="22">
        <v>0.25</v>
      </c>
      <c r="F20" s="16">
        <f ca="1">C20*(D20-E20)*24*Dati!$B$8/1000000</f>
        <v>5.494799999999999E-2</v>
      </c>
      <c r="G20" s="6">
        <f t="shared" si="0"/>
        <v>1.1099495999999999E-2</v>
      </c>
    </row>
    <row r="21" spans="1:9">
      <c r="A21" s="4">
        <v>4</v>
      </c>
      <c r="B21" s="15" t="s">
        <v>32</v>
      </c>
      <c r="C21" s="21">
        <v>1</v>
      </c>
      <c r="D21" s="13">
        <v>1.2</v>
      </c>
      <c r="E21" s="22">
        <v>0.25</v>
      </c>
      <c r="F21" s="16">
        <f ca="1">C21*(D21-E21)*24*Dati!$B$8/1000000</f>
        <v>5.494799999999999E-2</v>
      </c>
      <c r="G21" s="6">
        <f t="shared" si="0"/>
        <v>1.1099495999999999E-2</v>
      </c>
    </row>
    <row r="22" spans="1:9">
      <c r="A22" s="4">
        <v>5</v>
      </c>
      <c r="B22" s="15" t="s">
        <v>33</v>
      </c>
      <c r="C22" s="21">
        <v>1</v>
      </c>
      <c r="D22" s="13">
        <v>1.5</v>
      </c>
      <c r="E22" s="22">
        <v>0.25</v>
      </c>
      <c r="F22" s="16">
        <f ca="1">C22*(D22-E22)*24*Dati!$B$8/1000000</f>
        <v>7.2300000000000003E-2</v>
      </c>
      <c r="G22" s="6">
        <f t="shared" si="0"/>
        <v>1.4604600000000002E-2</v>
      </c>
    </row>
    <row r="23" spans="1:9">
      <c r="A23" s="4">
        <v>6</v>
      </c>
      <c r="B23" s="15" t="s">
        <v>34</v>
      </c>
      <c r="C23" s="21">
        <v>1</v>
      </c>
      <c r="D23" s="13">
        <v>1.5</v>
      </c>
      <c r="E23" s="22">
        <v>0.25</v>
      </c>
      <c r="F23" s="16">
        <f ca="1">C23*(D23-E23)*24*Dati!$B$8/1000000</f>
        <v>7.2300000000000003E-2</v>
      </c>
      <c r="G23" s="6">
        <f t="shared" si="0"/>
        <v>1.4604600000000002E-2</v>
      </c>
    </row>
    <row r="24" spans="1:9">
      <c r="A24" s="4">
        <v>7</v>
      </c>
      <c r="B24" s="15" t="s">
        <v>35</v>
      </c>
      <c r="C24" s="21">
        <v>1</v>
      </c>
      <c r="D24" s="13">
        <v>5.2</v>
      </c>
      <c r="E24" s="22">
        <v>2</v>
      </c>
      <c r="F24" s="16">
        <f ca="1">C24*(D24-E24)*24*Dati!$B$8/1000000</f>
        <v>0.18508800000000003</v>
      </c>
      <c r="G24" s="6">
        <f t="shared" si="0"/>
        <v>3.7387776000000011E-2</v>
      </c>
    </row>
    <row r="25" spans="1:9">
      <c r="A25" s="4">
        <v>8</v>
      </c>
      <c r="B25" s="15" t="s">
        <v>36</v>
      </c>
      <c r="C25" s="21">
        <v>1</v>
      </c>
      <c r="D25" s="13">
        <v>5.2</v>
      </c>
      <c r="E25" s="22">
        <v>2</v>
      </c>
      <c r="F25" s="16">
        <f ca="1">C25*(D25-E25)*24*Dati!$B$8/1000000</f>
        <v>0.18508800000000003</v>
      </c>
      <c r="G25" s="6">
        <f t="shared" si="0"/>
        <v>3.7387776000000011E-2</v>
      </c>
    </row>
    <row r="26" spans="1:9">
      <c r="A26" s="4">
        <v>9</v>
      </c>
      <c r="B26" s="15" t="s">
        <v>37</v>
      </c>
      <c r="C26" s="21">
        <v>1</v>
      </c>
      <c r="D26" s="13">
        <v>5.2</v>
      </c>
      <c r="E26" s="22">
        <v>2</v>
      </c>
      <c r="F26" s="16">
        <f ca="1">C26*(D26-E26)*24*Dati!$B$8/1000000</f>
        <v>0.18508800000000003</v>
      </c>
      <c r="G26" s="6">
        <f t="shared" si="0"/>
        <v>3.7387776000000011E-2</v>
      </c>
    </row>
    <row r="27" spans="1:9" ht="15.75" thickBot="1">
      <c r="A27" s="4">
        <v>10</v>
      </c>
      <c r="B27" s="15" t="s">
        <v>38</v>
      </c>
      <c r="C27" s="23">
        <v>1</v>
      </c>
      <c r="D27" s="24">
        <v>5.2</v>
      </c>
      <c r="E27" s="25">
        <v>2</v>
      </c>
      <c r="F27" s="16">
        <f ca="1">C27*(D27-E27)*24*Dati!$B$8/1000000</f>
        <v>0.18508800000000003</v>
      </c>
      <c r="G27" s="6">
        <f t="shared" si="0"/>
        <v>3.7387776000000011E-2</v>
      </c>
    </row>
    <row r="28" spans="1:9">
      <c r="A28" s="32"/>
      <c r="B28" s="33"/>
      <c r="C28" s="42"/>
      <c r="D28" s="42"/>
      <c r="E28" s="42"/>
      <c r="F28" s="33"/>
      <c r="G28" s="34"/>
    </row>
    <row r="29" spans="1:9">
      <c r="A29" s="44" t="s">
        <v>39</v>
      </c>
      <c r="B29" s="45"/>
      <c r="C29" s="45"/>
      <c r="D29" s="45"/>
      <c r="E29" s="46"/>
      <c r="F29" s="7">
        <f>SUM(F18:F27)</f>
        <v>1.1047440000000002</v>
      </c>
      <c r="G29" s="7">
        <f>SUM(G18:G27)</f>
        <v>0.22315828800000004</v>
      </c>
    </row>
    <row r="32" spans="1:9">
      <c r="A32" s="11" t="s">
        <v>43</v>
      </c>
      <c r="B32" s="10"/>
      <c r="C32" s="10"/>
      <c r="D32" s="10"/>
    </row>
    <row r="33" spans="1:7" ht="45.75" thickBot="1">
      <c r="F33" s="9" t="s">
        <v>25</v>
      </c>
      <c r="G33" s="9" t="s">
        <v>26</v>
      </c>
    </row>
    <row r="34" spans="1:7" ht="15.75" thickBot="1">
      <c r="A34" s="47"/>
      <c r="B34" s="15" t="s">
        <v>40</v>
      </c>
      <c r="C34" s="26">
        <v>1</v>
      </c>
      <c r="D34" s="36"/>
      <c r="E34" s="37"/>
      <c r="F34" s="35"/>
      <c r="G34" s="37"/>
    </row>
    <row r="35" spans="1:7" ht="15.75" thickBot="1">
      <c r="A35" s="48"/>
      <c r="B35" s="32"/>
      <c r="C35" s="40"/>
      <c r="D35" s="38"/>
      <c r="E35" s="40"/>
      <c r="F35" s="41"/>
      <c r="G35" s="43"/>
    </row>
    <row r="36" spans="1:7" ht="15.75" thickBot="1">
      <c r="A36" s="48"/>
      <c r="B36" s="15" t="s">
        <v>11</v>
      </c>
      <c r="C36" s="26"/>
      <c r="D36" s="39"/>
      <c r="E36" s="40"/>
      <c r="F36" s="6">
        <f ca="1">IF(C36="X",C34*Dati!B19/1000,0)</f>
        <v>0</v>
      </c>
      <c r="G36" s="6">
        <f>F36*$K$12</f>
        <v>0</v>
      </c>
    </row>
    <row r="37" spans="1:7" ht="15.75" thickBot="1">
      <c r="A37" s="49"/>
      <c r="B37" s="15" t="s">
        <v>41</v>
      </c>
      <c r="C37" s="26" t="s">
        <v>42</v>
      </c>
      <c r="D37" s="42"/>
      <c r="E37" s="43"/>
      <c r="F37" s="6">
        <f ca="1">IF(C37="X",C34*Dati!B20/1000,0)</f>
        <v>1.1800000000000001E-2</v>
      </c>
      <c r="G37" s="6">
        <f>F37*$K$12</f>
        <v>2.3836000000000005E-3</v>
      </c>
    </row>
    <row r="39" spans="1:7">
      <c r="A39" s="44" t="s">
        <v>39</v>
      </c>
      <c r="B39" s="45"/>
      <c r="C39" s="45"/>
      <c r="D39" s="45"/>
      <c r="E39" s="46"/>
      <c r="F39" s="7">
        <f>SUM(F36:F37)</f>
        <v>1.1800000000000001E-2</v>
      </c>
      <c r="G39" s="7">
        <f>SUM(G36:G37)</f>
        <v>2.3836000000000005E-3</v>
      </c>
    </row>
    <row r="42" spans="1:7">
      <c r="A42" s="11" t="s">
        <v>44</v>
      </c>
      <c r="B42" s="10"/>
      <c r="C42" s="10"/>
      <c r="D42" s="10"/>
    </row>
    <row r="43" spans="1:7" ht="45.75" thickBot="1">
      <c r="F43" s="9" t="s">
        <v>25</v>
      </c>
      <c r="G43" s="9" t="s">
        <v>26</v>
      </c>
    </row>
    <row r="44" spans="1:7" ht="15.75" thickBot="1">
      <c r="A44" s="47"/>
      <c r="B44" s="15" t="s">
        <v>45</v>
      </c>
      <c r="C44" s="26">
        <v>1</v>
      </c>
      <c r="D44" s="36"/>
      <c r="E44" s="37"/>
      <c r="F44" s="35"/>
      <c r="G44" s="37"/>
    </row>
    <row r="45" spans="1:7" ht="15.75" thickBot="1">
      <c r="A45" s="48"/>
      <c r="B45" s="32"/>
      <c r="C45" s="40"/>
      <c r="D45" s="38"/>
      <c r="E45" s="40"/>
      <c r="F45" s="41"/>
      <c r="G45" s="43"/>
    </row>
    <row r="46" spans="1:7">
      <c r="A46" s="48"/>
      <c r="B46" s="15" t="s">
        <v>46</v>
      </c>
      <c r="C46" s="27"/>
      <c r="D46" s="39"/>
      <c r="E46" s="40"/>
      <c r="F46" s="6">
        <f ca="1">IF(C46="X",C$44*Dati!B12/1000,0)</f>
        <v>0</v>
      </c>
      <c r="G46" s="6">
        <f ca="1">F46*Dati!B3</f>
        <v>0</v>
      </c>
    </row>
    <row r="47" spans="1:7">
      <c r="A47" s="48"/>
      <c r="B47" s="15" t="s">
        <v>47</v>
      </c>
      <c r="C47" s="28"/>
      <c r="D47" s="39"/>
      <c r="E47" s="40"/>
      <c r="F47" s="6">
        <f ca="1">IF(C47="X",C$44*Dati!B13/1000,0)</f>
        <v>0</v>
      </c>
      <c r="G47" s="6">
        <f ca="1">F47*$K$12</f>
        <v>0</v>
      </c>
    </row>
    <row r="48" spans="1:7">
      <c r="A48" s="48"/>
      <c r="B48" s="15" t="s">
        <v>48</v>
      </c>
      <c r="C48" s="28"/>
      <c r="D48" s="39"/>
      <c r="E48" s="40"/>
      <c r="F48" s="6">
        <f ca="1">IF(C48="X",C$44*Dati!B14/1000,0)</f>
        <v>0</v>
      </c>
      <c r="G48" s="6">
        <f ca="1">F48*Dati!B3</f>
        <v>0</v>
      </c>
    </row>
    <row r="49" spans="1:7" ht="15.75" thickBot="1">
      <c r="A49" s="49"/>
      <c r="B49" s="15" t="s">
        <v>49</v>
      </c>
      <c r="C49" s="29" t="s">
        <v>42</v>
      </c>
      <c r="D49" s="42"/>
      <c r="E49" s="43"/>
      <c r="F49" s="6">
        <f ca="1">IF(C49="X",C$44*Dati!B15/1000,0)</f>
        <v>1.1160000000000001</v>
      </c>
      <c r="G49" s="6">
        <f ca="1">F49*$K$12</f>
        <v>0.22543200000000005</v>
      </c>
    </row>
    <row r="51" spans="1:7">
      <c r="A51" s="44" t="s">
        <v>39</v>
      </c>
      <c r="B51" s="45"/>
      <c r="C51" s="45"/>
      <c r="D51" s="45"/>
      <c r="E51" s="46"/>
      <c r="F51" s="7">
        <f>SUM(F46:F49)</f>
        <v>1.1160000000000001</v>
      </c>
      <c r="G51" s="7">
        <f>SUM(G46:G49)</f>
        <v>0.22543200000000005</v>
      </c>
    </row>
    <row r="54" spans="1:7">
      <c r="A54" s="11" t="s">
        <v>50</v>
      </c>
      <c r="B54" s="10"/>
      <c r="C54" s="10"/>
      <c r="D54" s="10"/>
    </row>
    <row r="55" spans="1:7" ht="45.75" thickBot="1">
      <c r="F55" s="9" t="s">
        <v>25</v>
      </c>
      <c r="G55" s="9" t="s">
        <v>26</v>
      </c>
    </row>
    <row r="56" spans="1:7" ht="15.75" thickBot="1">
      <c r="A56" s="31"/>
      <c r="B56" s="15" t="s">
        <v>51</v>
      </c>
      <c r="C56" s="26">
        <v>1</v>
      </c>
      <c r="D56" s="34"/>
      <c r="E56" s="31"/>
      <c r="F56" s="31"/>
      <c r="G56" s="31"/>
    </row>
    <row r="57" spans="1:7" ht="15.75" thickBot="1">
      <c r="A57" s="31"/>
      <c r="B57" s="31"/>
      <c r="C57" s="48"/>
      <c r="D57" s="31"/>
      <c r="E57" s="31"/>
      <c r="F57" s="31"/>
      <c r="G57" s="31"/>
    </row>
    <row r="58" spans="1:7">
      <c r="A58" s="31"/>
      <c r="B58" s="15" t="s">
        <v>52</v>
      </c>
      <c r="C58" s="27" t="s">
        <v>42</v>
      </c>
      <c r="D58" s="34"/>
      <c r="E58" s="31"/>
      <c r="F58" s="6">
        <f ca="1">IF(C58="X",C$56*Dati!B25/1000,0)</f>
        <v>1.35</v>
      </c>
      <c r="G58" s="6">
        <f ca="1">F58*Dati!$B$3</f>
        <v>0.54</v>
      </c>
    </row>
    <row r="59" spans="1:7">
      <c r="A59" s="31"/>
      <c r="B59" s="15" t="s">
        <v>53</v>
      </c>
      <c r="C59" s="28"/>
      <c r="D59" s="34"/>
      <c r="E59" s="31"/>
      <c r="F59" s="6">
        <f ca="1">IF(C59="X",C$56*Dati!B23/1000,0)</f>
        <v>0</v>
      </c>
      <c r="G59" s="6">
        <f ca="1">F59*Dati!$B$3</f>
        <v>0</v>
      </c>
    </row>
    <row r="60" spans="1:7" ht="15.75" thickBot="1">
      <c r="A60" s="31"/>
      <c r="B60" s="15" t="s">
        <v>54</v>
      </c>
      <c r="C60" s="29"/>
      <c r="D60" s="34"/>
      <c r="E60" s="31"/>
      <c r="F60" s="6">
        <f ca="1">IF(C60="X",C$56*Dati!B24/1000,0)</f>
        <v>0</v>
      </c>
      <c r="G60" s="6">
        <f ca="1">F60*Dati!$B$3</f>
        <v>0</v>
      </c>
    </row>
    <row r="62" spans="1:7">
      <c r="A62" s="44" t="s">
        <v>39</v>
      </c>
      <c r="B62" s="45"/>
      <c r="C62" s="45"/>
      <c r="D62" s="45"/>
      <c r="E62" s="46"/>
      <c r="F62" s="7">
        <f>SUM(F58:F60)</f>
        <v>1.35</v>
      </c>
      <c r="G62" s="7">
        <f>SUM(G58:G60)</f>
        <v>0.54</v>
      </c>
    </row>
    <row r="65" spans="1:7">
      <c r="A65" s="44" t="s">
        <v>55</v>
      </c>
      <c r="B65" s="45"/>
      <c r="C65" s="45"/>
      <c r="D65" s="45"/>
      <c r="E65" s="46"/>
      <c r="F65" s="7">
        <f xml:space="preserve"> F29+F39+F51+F62</f>
        <v>3.5825440000000004</v>
      </c>
      <c r="G65" s="7">
        <f xml:space="preserve"> G29+G39+G51+G62</f>
        <v>0.99097388800000008</v>
      </c>
    </row>
    <row r="68" spans="1:7">
      <c r="A68" t="s">
        <v>63</v>
      </c>
    </row>
    <row r="70" spans="1:7">
      <c r="A70" t="s">
        <v>64</v>
      </c>
    </row>
    <row r="73" spans="1:7">
      <c r="A73" s="35" t="s">
        <v>65</v>
      </c>
      <c r="B73" s="36"/>
      <c r="C73" s="37"/>
    </row>
    <row r="74" spans="1:7">
      <c r="A74" s="41"/>
      <c r="B74" s="42"/>
      <c r="C74" s="43"/>
    </row>
    <row r="75" spans="1:7">
      <c r="A75" s="5" t="s">
        <v>66</v>
      </c>
      <c r="B75" s="5"/>
      <c r="C75" s="5"/>
    </row>
    <row r="76" spans="1:7">
      <c r="A76" s="32"/>
      <c r="B76" s="33"/>
      <c r="C76" s="34"/>
    </row>
    <row r="77" spans="1:7">
      <c r="A77" s="5" t="s">
        <v>67</v>
      </c>
      <c r="B77" s="5"/>
      <c r="C77" s="5"/>
    </row>
  </sheetData>
  <mergeCells count="26">
    <mergeCell ref="A51:E51"/>
    <mergeCell ref="B45:C45"/>
    <mergeCell ref="F56:G57"/>
    <mergeCell ref="B57:C57"/>
    <mergeCell ref="A73:C74"/>
    <mergeCell ref="A76:C76"/>
    <mergeCell ref="A65:E65"/>
    <mergeCell ref="A56:A60"/>
    <mergeCell ref="D56:E60"/>
    <mergeCell ref="A62:E62"/>
    <mergeCell ref="F44:G45"/>
    <mergeCell ref="A29:E29"/>
    <mergeCell ref="A28:G28"/>
    <mergeCell ref="A39:E39"/>
    <mergeCell ref="A34:A37"/>
    <mergeCell ref="D34:E37"/>
    <mergeCell ref="F34:G35"/>
    <mergeCell ref="B35:C35"/>
    <mergeCell ref="A44:A49"/>
    <mergeCell ref="D44:E49"/>
    <mergeCell ref="A15:B15"/>
    <mergeCell ref="C1:G1"/>
    <mergeCell ref="C3:F3"/>
    <mergeCell ref="C7:D7"/>
    <mergeCell ref="A2:H2"/>
    <mergeCell ref="A4:F6"/>
  </mergeCells>
  <phoneticPr fontId="3" type="noConversion"/>
  <dataValidations count="2">
    <dataValidation type="list" allowBlank="1" showInputMessage="1" showErrorMessage="1" sqref="F12:F14">
      <formula1>$P$11:$P$15</formula1>
    </dataValidation>
    <dataValidation type="list" allowBlank="1" showInputMessage="1" showErrorMessage="1" sqref="C36:C37 C46:C49 C58:C60">
      <formula1>$P$16:$P$17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&amp;LComune di Poncarale
Ufficio Tecnico
&amp;CRiduzione emissioni di CO2 per riqualificazione energetica.
</oddHeader>
    <oddFooter>&amp;Lpagina &amp;P di &amp;N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zoomScaleNormal="100" workbookViewId="0">
      <selection activeCell="A4" sqref="A4:A6"/>
    </sheetView>
  </sheetViews>
  <sheetFormatPr defaultRowHeight="15"/>
  <cols>
    <col min="1" max="1" width="27.42578125" customWidth="1"/>
  </cols>
  <sheetData>
    <row r="1" spans="1:2" ht="30">
      <c r="A1" s="1" t="s">
        <v>4</v>
      </c>
    </row>
    <row r="3" spans="1:2">
      <c r="A3" t="s">
        <v>0</v>
      </c>
      <c r="B3">
        <v>0.4</v>
      </c>
    </row>
    <row r="4" spans="1:2">
      <c r="A4" t="s">
        <v>1</v>
      </c>
      <c r="B4">
        <v>0.20200000000000001</v>
      </c>
    </row>
    <row r="5" spans="1:2">
      <c r="A5" t="s">
        <v>2</v>
      </c>
      <c r="B5">
        <v>0.22700000000000001</v>
      </c>
    </row>
    <row r="6" spans="1:2">
      <c r="A6" t="s">
        <v>3</v>
      </c>
      <c r="B6">
        <v>0.26700000000000002</v>
      </c>
    </row>
    <row r="8" spans="1:2">
      <c r="A8" t="s">
        <v>5</v>
      </c>
      <c r="B8">
        <v>2410</v>
      </c>
    </row>
    <row r="11" spans="1:2" ht="45">
      <c r="A11" s="1" t="s">
        <v>6</v>
      </c>
    </row>
    <row r="12" spans="1:2">
      <c r="A12" t="s">
        <v>7</v>
      </c>
      <c r="B12">
        <v>1919</v>
      </c>
    </row>
    <row r="13" spans="1:2">
      <c r="A13" t="s">
        <v>8</v>
      </c>
      <c r="B13">
        <v>953</v>
      </c>
    </row>
    <row r="14" spans="1:2">
      <c r="A14" t="s">
        <v>9</v>
      </c>
      <c r="B14">
        <v>2233</v>
      </c>
    </row>
    <row r="15" spans="1:2">
      <c r="A15" t="s">
        <v>10</v>
      </c>
      <c r="B15">
        <v>1116</v>
      </c>
    </row>
    <row r="18" spans="1:2" ht="45">
      <c r="A18" s="1" t="s">
        <v>13</v>
      </c>
    </row>
    <row r="19" spans="1:2">
      <c r="A19" t="s">
        <v>11</v>
      </c>
      <c r="B19">
        <v>8.1</v>
      </c>
    </row>
    <row r="20" spans="1:2">
      <c r="A20" t="s">
        <v>12</v>
      </c>
      <c r="B20">
        <v>11.8</v>
      </c>
    </row>
    <row r="22" spans="1:2" ht="30">
      <c r="A22" s="1" t="s">
        <v>14</v>
      </c>
    </row>
    <row r="23" spans="1:2">
      <c r="A23" t="s">
        <v>16</v>
      </c>
      <c r="B23">
        <v>1150</v>
      </c>
    </row>
    <row r="24" spans="1:2">
      <c r="A24" t="s">
        <v>17</v>
      </c>
      <c r="B24">
        <v>1300</v>
      </c>
    </row>
    <row r="25" spans="1:2">
      <c r="A25" t="s">
        <v>15</v>
      </c>
      <c r="B25">
        <v>1350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Dati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bsalantini</cp:lastModifiedBy>
  <cp:lastPrinted>2014-02-15T17:03:36Z</cp:lastPrinted>
  <dcterms:created xsi:type="dcterms:W3CDTF">2013-12-13T15:03:40Z</dcterms:created>
  <dcterms:modified xsi:type="dcterms:W3CDTF">2014-04-23T07:59:11Z</dcterms:modified>
</cp:coreProperties>
</file>